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From Abera\"/>
    </mc:Choice>
  </mc:AlternateContent>
  <bookViews>
    <workbookView minimized="1"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31" i="1" s="1"/>
  <c r="H28" i="1"/>
  <c r="H30" i="1" s="1"/>
  <c r="H31" i="1" s="1"/>
  <c r="N25" i="1"/>
  <c r="M25" i="1"/>
  <c r="L25" i="1"/>
  <c r="L29" i="1" s="1"/>
  <c r="K25" i="1"/>
  <c r="J25" i="1"/>
  <c r="J29" i="1" s="1"/>
  <c r="I25" i="1"/>
  <c r="H25" i="1"/>
  <c r="H29" i="1" s="1"/>
  <c r="G25" i="1"/>
  <c r="F25" i="1"/>
  <c r="E25" i="1"/>
  <c r="D25" i="1"/>
  <c r="D29" i="1" s="1"/>
  <c r="C25" i="1"/>
  <c r="N27" i="1"/>
  <c r="N28" i="1" s="1"/>
  <c r="M27" i="1"/>
  <c r="M28" i="1" s="1"/>
  <c r="L27" i="1"/>
  <c r="L28" i="1" s="1"/>
  <c r="L30" i="1" s="1"/>
  <c r="L31" i="1" s="1"/>
  <c r="K27" i="1"/>
  <c r="K28" i="1" s="1"/>
  <c r="J27" i="1"/>
  <c r="J28" i="1" s="1"/>
  <c r="I27" i="1"/>
  <c r="I28" i="1" s="1"/>
  <c r="H27" i="1"/>
  <c r="G27" i="1"/>
  <c r="G28" i="1" s="1"/>
  <c r="F27" i="1"/>
  <c r="F28" i="1" s="1"/>
  <c r="E27" i="1"/>
  <c r="E28" i="1" s="1"/>
  <c r="D27" i="1"/>
  <c r="D28" i="1" s="1"/>
  <c r="C27" i="1"/>
  <c r="C28" i="1" s="1"/>
  <c r="I31" i="1" l="1"/>
  <c r="F31" i="1"/>
  <c r="J30" i="1"/>
  <c r="C31" i="1"/>
  <c r="G31" i="1"/>
  <c r="F29" i="1"/>
  <c r="F30" i="1" s="1"/>
  <c r="N29" i="1"/>
  <c r="N30" i="1" s="1"/>
  <c r="N31" i="1" s="1"/>
  <c r="J31" i="1"/>
  <c r="C29" i="1"/>
  <c r="C30" i="1" s="1"/>
  <c r="K29" i="1"/>
  <c r="K30" i="1" s="1"/>
  <c r="K31" i="1" s="1"/>
  <c r="G29" i="1"/>
  <c r="G30" i="1" s="1"/>
  <c r="M29" i="1"/>
  <c r="M30" i="1" s="1"/>
  <c r="M31" i="1" s="1"/>
  <c r="I29" i="1"/>
  <c r="I30" i="1" s="1"/>
  <c r="E29" i="1"/>
  <c r="E30" i="1" s="1"/>
  <c r="E31" i="1" s="1"/>
  <c r="O28" i="1"/>
  <c r="O25" i="1"/>
  <c r="O30" i="1" l="1"/>
  <c r="O31" i="1"/>
  <c r="O29" i="1"/>
  <c r="O33" i="1"/>
</calcChain>
</file>

<file path=xl/sharedStrings.xml><?xml version="1.0" encoding="utf-8"?>
<sst xmlns="http://schemas.openxmlformats.org/spreadsheetml/2006/main" count="62" uniqueCount="50">
  <si>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</si>
  <si>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</si>
  <si>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</si>
  <si>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</si>
  <si>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</si>
  <si>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</si>
  <si>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</si>
  <si>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</si>
  <si>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</si>
  <si>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</si>
  <si>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</si>
  <si>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</si>
  <si>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</si>
  <si>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Remark</t>
  </si>
  <si>
    <t>Precipitation deficit</t>
  </si>
  <si>
    <t xml:space="preserve">1. BANANA 1st year   </t>
  </si>
  <si>
    <t xml:space="preserve">2. coffee            </t>
  </si>
  <si>
    <t xml:space="preserve">3. Haricot, dry         </t>
  </si>
  <si>
    <t xml:space="preserve">4. Haricot, wet         </t>
  </si>
  <si>
    <t>5. MAIZE  (dry seson)</t>
  </si>
  <si>
    <t xml:space="preserve">6. MAIZE  (wetsesn)  </t>
  </si>
  <si>
    <t xml:space="preserve">7. Onion             </t>
  </si>
  <si>
    <t xml:space="preserve">8. Sweet Peppers     </t>
  </si>
  <si>
    <t xml:space="preserve">9. Potato dry          </t>
  </si>
  <si>
    <t xml:space="preserve">10. Potato wet          </t>
  </si>
  <si>
    <t xml:space="preserve">11. Tomato dry          </t>
  </si>
  <si>
    <t>Net scheme irr.req.</t>
  </si>
  <si>
    <t xml:space="preserve">q=Q/A or Q=qA </t>
  </si>
  <si>
    <t>in mm/day</t>
  </si>
  <si>
    <t>Q=V/t or V=Qt =q*A*t</t>
  </si>
  <si>
    <t>in mm/month</t>
  </si>
  <si>
    <t>in l/s/h</t>
  </si>
  <si>
    <t>Irrigated area (% of total area)</t>
  </si>
  <si>
    <t>Irr.req. for actual area (l/s/h)</t>
  </si>
  <si>
    <t>Demand Condition (Gross)</t>
  </si>
  <si>
    <t>Demand with 48% eff, 24hr application (l/s/h)</t>
  </si>
  <si>
    <t>24hr Demand, (Mm3)</t>
  </si>
  <si>
    <t>Supply Condition</t>
  </si>
  <si>
    <t>80% dependabile/low flow, 24hr (m3/s)</t>
  </si>
  <si>
    <t>Days of Months (Days)</t>
  </si>
  <si>
    <t>Low flow, 24hr (Mm3)</t>
  </si>
  <si>
    <t>Table: Analysis of Water Budgeting</t>
  </si>
  <si>
    <t>SN</t>
  </si>
  <si>
    <t>Net Irrigable area (ha)</t>
  </si>
  <si>
    <t xml:space="preserve"> </t>
  </si>
  <si>
    <t>D/s release=10%Lowflow (Mm3)</t>
  </si>
  <si>
    <t>Total 24hr Demand, (Mm3)</t>
  </si>
  <si>
    <r>
      <t>Storage Requirement (Mm</t>
    </r>
    <r>
      <rPr>
        <vertAlign val="superscript"/>
        <sz val="9"/>
        <color rgb="FF000000"/>
        <rFont val="Arial"/>
        <family val="2"/>
      </rPr>
      <t>3</t>
    </r>
    <r>
      <rPr>
        <sz val="9"/>
        <color rgb="FF000000"/>
        <rFont val="Arial"/>
        <family val="2"/>
      </rPr>
      <t>)</t>
    </r>
  </si>
  <si>
    <t>(+)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</si>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</sst>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_);_(* \(#,##0.000\);_(* &quot;-&quot;??_);_(@_)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43" fontId="3" fillId="0" borderId="1" xfId="1" applyFont="1" applyBorder="1"/>
    <xf numFmtId="164" fontId="3" fillId="0" borderId="1" xfId="1" applyNumberFormat="1" applyFont="1" applyBorder="1"/>
    <xf numFmtId="165" fontId="3" fillId="3" borderId="0" xfId="2" applyNumberFormat="1" applyFont="1" applyFill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2" xfId="0" applyFont="1" applyBorder="1"/>
    <xf numFmtId="166" fontId="3" fillId="0" borderId="1" xfId="0" applyNumberFormat="1" applyFont="1" applyBorder="1" applyAlignment="1">
      <alignment horizontal="center"/>
    </xf>
    <xf numFmtId="43" fontId="3" fillId="0" borderId="1" xfId="0" applyNumberFormat="1" applyFont="1" applyBorder="1"/>
    <xf numFmtId="0" fontId="3" fillId="0" borderId="3" xfId="0" applyFont="1" applyBorder="1"/>
    <xf numFmtId="0" fontId="3" fillId="0" borderId="4" xfId="0" applyFont="1" applyFill="1" applyBorder="1"/>
    <xf numFmtId="0" fontId="3" fillId="0" borderId="5" xfId="0" applyFont="1" applyBorder="1"/>
    <xf numFmtId="0" fontId="4" fillId="0" borderId="4" xfId="0" applyFont="1" applyBorder="1"/>
    <xf numFmtId="0" fontId="3" fillId="0" borderId="6" xfId="0" applyFont="1" applyBorder="1"/>
    <xf numFmtId="0" fontId="3" fillId="0" borderId="7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topLeftCell="A8" workbookViewId="0">
      <selection activeCell="B29" sqref="B29:O32"/>
    </sheetView>
  </sheetViews>
  <sheetFormatPr defaultRowHeight="12.75" x14ac:dyDescent="0.2"/>
  <cols>
    <col min="1" max="1" width="3.42578125" style="4" customWidth="1"/>
    <col min="2" max="2" width="40.42578125" style="4" customWidth="1"/>
    <col min="3" max="3" width="6.7109375" style="4" bestFit="1" customWidth="1"/>
    <col min="4" max="4" width="7.28515625" style="4" bestFit="1" customWidth="1"/>
    <col min="5" max="14" width="6.7109375" style="4" bestFit="1" customWidth="1"/>
    <col min="15" max="15" width="6.5703125" style="4" customWidth="1"/>
    <col min="16" max="16384" width="9.140625" style="4"/>
  </cols>
  <sheetData>
    <row r="1" spans="1:17" x14ac:dyDescent="0.2">
      <c r="A1" s="4" t="s">
        <v>41</v>
      </c>
    </row>
    <row r="2" spans="1:17" ht="25.5" x14ac:dyDescent="0.2">
      <c r="A2" s="1" t="s">
        <v>42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3" t="s">
        <v>13</v>
      </c>
    </row>
    <row r="3" spans="1:17" x14ac:dyDescent="0.2">
      <c r="A3" s="5">
        <v>1</v>
      </c>
      <c r="B3" s="17" t="s">
        <v>14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/>
    </row>
    <row r="4" spans="1:17" x14ac:dyDescent="0.2">
      <c r="A4" s="5">
        <v>2</v>
      </c>
      <c r="B4" s="12" t="s">
        <v>15</v>
      </c>
      <c r="C4" s="6">
        <v>98</v>
      </c>
      <c r="D4" s="6">
        <v>97.9</v>
      </c>
      <c r="E4" s="6">
        <v>58.8</v>
      </c>
      <c r="F4" s="6">
        <v>6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4.5999999999999996</v>
      </c>
      <c r="N4" s="6">
        <v>65.900000000000006</v>
      </c>
      <c r="O4" s="5"/>
    </row>
    <row r="5" spans="1:17" x14ac:dyDescent="0.2">
      <c r="A5" s="5">
        <v>3</v>
      </c>
      <c r="B5" s="12" t="s">
        <v>16</v>
      </c>
      <c r="C5" s="6">
        <v>56.4</v>
      </c>
      <c r="D5" s="6">
        <v>50.8</v>
      </c>
      <c r="E5" s="6">
        <v>16.2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36.700000000000003</v>
      </c>
      <c r="O5" s="5"/>
    </row>
    <row r="6" spans="1:17" x14ac:dyDescent="0.2">
      <c r="A6" s="5">
        <v>4</v>
      </c>
      <c r="B6" s="12" t="s">
        <v>17</v>
      </c>
      <c r="C6" s="6">
        <v>125.5</v>
      </c>
      <c r="D6" s="6">
        <v>47.9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83.7</v>
      </c>
      <c r="O6" s="5"/>
    </row>
    <row r="7" spans="1:17" x14ac:dyDescent="0.2">
      <c r="A7" s="5">
        <v>5</v>
      </c>
      <c r="B7" s="12" t="s">
        <v>18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5"/>
    </row>
    <row r="8" spans="1:17" x14ac:dyDescent="0.2">
      <c r="A8" s="5">
        <v>6</v>
      </c>
      <c r="B8" s="12" t="s">
        <v>19</v>
      </c>
      <c r="C8" s="6">
        <v>17.8</v>
      </c>
      <c r="D8" s="6">
        <v>72.2</v>
      </c>
      <c r="E8" s="6">
        <v>76.900000000000006</v>
      </c>
      <c r="F8" s="6">
        <v>17.899999999999999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5"/>
    </row>
    <row r="9" spans="1:17" x14ac:dyDescent="0.2">
      <c r="A9" s="5">
        <v>7</v>
      </c>
      <c r="B9" s="12" t="s">
        <v>20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2.8</v>
      </c>
      <c r="M9" s="6">
        <v>0</v>
      </c>
      <c r="N9" s="6">
        <v>0</v>
      </c>
      <c r="O9" s="5"/>
    </row>
    <row r="10" spans="1:17" x14ac:dyDescent="0.2">
      <c r="A10" s="5">
        <v>8</v>
      </c>
      <c r="B10" s="12" t="s">
        <v>21</v>
      </c>
      <c r="C10" s="6">
        <v>130</v>
      </c>
      <c r="D10" s="6">
        <v>112.8</v>
      </c>
      <c r="E10" s="6">
        <v>29.2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52</v>
      </c>
      <c r="O10" s="5"/>
    </row>
    <row r="11" spans="1:17" x14ac:dyDescent="0.2">
      <c r="A11" s="5">
        <v>9</v>
      </c>
      <c r="B11" s="12" t="s">
        <v>22</v>
      </c>
      <c r="C11" s="6">
        <v>107.2</v>
      </c>
      <c r="D11" s="6">
        <v>100.1</v>
      </c>
      <c r="E11" s="6">
        <v>24.1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2.4</v>
      </c>
      <c r="N11" s="6">
        <v>52.5</v>
      </c>
      <c r="O11" s="5"/>
    </row>
    <row r="12" spans="1:17" x14ac:dyDescent="0.2">
      <c r="A12" s="5">
        <v>10</v>
      </c>
      <c r="B12" s="12" t="s">
        <v>23</v>
      </c>
      <c r="C12" s="6">
        <v>121.5</v>
      </c>
      <c r="D12" s="6">
        <v>113</v>
      </c>
      <c r="E12" s="6">
        <v>40.200000000000003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50.8</v>
      </c>
      <c r="O12" s="5"/>
    </row>
    <row r="13" spans="1:17" x14ac:dyDescent="0.2">
      <c r="A13" s="5">
        <v>11</v>
      </c>
      <c r="B13" s="12" t="s">
        <v>24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5.3</v>
      </c>
      <c r="M13" s="6">
        <v>0</v>
      </c>
      <c r="N13" s="6">
        <v>0</v>
      </c>
      <c r="O13" s="5"/>
    </row>
    <row r="14" spans="1:17" x14ac:dyDescent="0.2">
      <c r="A14" s="5">
        <v>12</v>
      </c>
      <c r="B14" s="12" t="s">
        <v>25</v>
      </c>
      <c r="C14" s="6">
        <v>120.1</v>
      </c>
      <c r="D14" s="6">
        <v>112</v>
      </c>
      <c r="E14" s="6">
        <v>22.1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55.6</v>
      </c>
      <c r="O14" s="5"/>
    </row>
    <row r="15" spans="1:17" x14ac:dyDescent="0.2">
      <c r="A15" s="5">
        <v>13</v>
      </c>
      <c r="B15" s="12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5"/>
      <c r="Q15" s="4" t="s">
        <v>27</v>
      </c>
    </row>
    <row r="16" spans="1:17" x14ac:dyDescent="0.2">
      <c r="A16" s="5">
        <v>14</v>
      </c>
      <c r="B16" s="13" t="s">
        <v>28</v>
      </c>
      <c r="C16" s="6">
        <v>3</v>
      </c>
      <c r="D16" s="6">
        <v>3.1</v>
      </c>
      <c r="E16" s="6">
        <v>1.2</v>
      </c>
      <c r="F16" s="6">
        <v>0.1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0.1</v>
      </c>
      <c r="M16" s="6">
        <v>0</v>
      </c>
      <c r="N16" s="6">
        <v>1.5</v>
      </c>
      <c r="O16" s="5"/>
      <c r="Q16" s="4" t="s">
        <v>29</v>
      </c>
    </row>
    <row r="17" spans="1:18" x14ac:dyDescent="0.2">
      <c r="A17" s="5">
        <v>15</v>
      </c>
      <c r="B17" s="13" t="s">
        <v>30</v>
      </c>
      <c r="C17" s="6">
        <v>93.5</v>
      </c>
      <c r="D17" s="6">
        <v>87.2</v>
      </c>
      <c r="E17" s="6">
        <v>36.700000000000003</v>
      </c>
      <c r="F17" s="6">
        <v>4.4000000000000004</v>
      </c>
      <c r="G17" s="6">
        <v>0</v>
      </c>
      <c r="H17" s="6">
        <v>0</v>
      </c>
      <c r="I17" s="6">
        <v>0.3</v>
      </c>
      <c r="J17" s="6">
        <v>0</v>
      </c>
      <c r="K17" s="6">
        <v>0</v>
      </c>
      <c r="L17" s="6">
        <v>1.8</v>
      </c>
      <c r="M17" s="6">
        <v>0.5</v>
      </c>
      <c r="N17" s="6">
        <v>45.2</v>
      </c>
      <c r="O17" s="5"/>
    </row>
    <row r="18" spans="1:18" x14ac:dyDescent="0.2">
      <c r="A18" s="5">
        <v>16</v>
      </c>
      <c r="B18" s="13" t="s">
        <v>31</v>
      </c>
      <c r="C18" s="6">
        <v>0.35</v>
      </c>
      <c r="D18" s="6">
        <v>0.36</v>
      </c>
      <c r="E18" s="6">
        <v>0.14000000000000001</v>
      </c>
      <c r="F18" s="6">
        <v>0.02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0.01</v>
      </c>
      <c r="M18" s="6">
        <v>0</v>
      </c>
      <c r="N18" s="6">
        <v>0.17</v>
      </c>
      <c r="O18" s="5"/>
    </row>
    <row r="19" spans="1:18" x14ac:dyDescent="0.2">
      <c r="A19" s="5">
        <v>17</v>
      </c>
      <c r="B19" s="12" t="s">
        <v>32</v>
      </c>
      <c r="C19" s="6">
        <v>100</v>
      </c>
      <c r="D19" s="6">
        <v>100</v>
      </c>
      <c r="E19" s="6">
        <v>85</v>
      </c>
      <c r="F19" s="6">
        <v>29</v>
      </c>
      <c r="G19" s="6">
        <v>0</v>
      </c>
      <c r="H19" s="6">
        <v>0</v>
      </c>
      <c r="I19" s="6">
        <v>25</v>
      </c>
      <c r="J19" s="6">
        <v>0</v>
      </c>
      <c r="K19" s="6">
        <v>0</v>
      </c>
      <c r="L19" s="6">
        <v>60</v>
      </c>
      <c r="M19" s="6">
        <v>14</v>
      </c>
      <c r="N19" s="6">
        <v>78</v>
      </c>
      <c r="O19" s="5"/>
    </row>
    <row r="20" spans="1:18" x14ac:dyDescent="0.2">
      <c r="A20" s="5">
        <v>18</v>
      </c>
      <c r="B20" s="12" t="s">
        <v>33</v>
      </c>
      <c r="C20" s="6">
        <v>0.35</v>
      </c>
      <c r="D20" s="6">
        <v>0.36</v>
      </c>
      <c r="E20" s="6">
        <v>0.16</v>
      </c>
      <c r="F20" s="6">
        <v>0.06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0.01</v>
      </c>
      <c r="M20" s="6">
        <v>0.01</v>
      </c>
      <c r="N20" s="6">
        <v>0.22</v>
      </c>
      <c r="O20" s="5"/>
    </row>
    <row r="21" spans="1:18" x14ac:dyDescent="0.2">
      <c r="A21" s="5">
        <v>19</v>
      </c>
      <c r="B21" s="12" t="s">
        <v>43</v>
      </c>
      <c r="C21" s="18">
        <v>84.128400632261076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"/>
    </row>
    <row r="22" spans="1:18" x14ac:dyDescent="0.2">
      <c r="A22" s="5">
        <v>20</v>
      </c>
      <c r="B22" s="14" t="s">
        <v>37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5"/>
    </row>
    <row r="23" spans="1:18" x14ac:dyDescent="0.2">
      <c r="A23" s="5">
        <v>21</v>
      </c>
      <c r="B23" s="12" t="s">
        <v>38</v>
      </c>
      <c r="C23" s="10">
        <v>7.8089759004135645E-2</v>
      </c>
      <c r="D23" s="10">
        <v>4.2774943060211741E-2</v>
      </c>
      <c r="E23" s="10">
        <v>7.3354013198943718E-2</v>
      </c>
      <c r="F23" s="10">
        <v>0.17113339443643755</v>
      </c>
      <c r="G23" s="10">
        <v>0.27322479423010526</v>
      </c>
      <c r="H23" s="10">
        <v>0.60171157306762357</v>
      </c>
      <c r="I23" s="10">
        <v>1.6015058866489922</v>
      </c>
      <c r="J23" s="10">
        <v>1.0906911675512894</v>
      </c>
      <c r="K23" s="10">
        <v>1.0847800475544334</v>
      </c>
      <c r="L23" s="10">
        <v>0.45282649866557767</v>
      </c>
      <c r="M23" s="10">
        <v>0.23357461207564006</v>
      </c>
      <c r="N23" s="10">
        <v>0.1170433250802542</v>
      </c>
      <c r="O23" s="5"/>
    </row>
    <row r="24" spans="1:18" x14ac:dyDescent="0.2">
      <c r="A24" s="5">
        <v>22</v>
      </c>
      <c r="B24" s="12" t="s">
        <v>39</v>
      </c>
      <c r="C24" s="6">
        <v>31</v>
      </c>
      <c r="D24" s="6">
        <v>28</v>
      </c>
      <c r="E24" s="6">
        <v>31</v>
      </c>
      <c r="F24" s="6">
        <v>30</v>
      </c>
      <c r="G24" s="6">
        <v>31</v>
      </c>
      <c r="H24" s="6">
        <v>30</v>
      </c>
      <c r="I24" s="6">
        <v>31</v>
      </c>
      <c r="J24" s="6">
        <v>31</v>
      </c>
      <c r="K24" s="6">
        <v>30</v>
      </c>
      <c r="L24" s="6">
        <v>31</v>
      </c>
      <c r="M24" s="6">
        <v>30</v>
      </c>
      <c r="N24" s="6">
        <v>31</v>
      </c>
      <c r="O24" s="5"/>
    </row>
    <row r="25" spans="1:18" x14ac:dyDescent="0.2">
      <c r="A25" s="5">
        <v>23</v>
      </c>
      <c r="B25" s="12" t="s">
        <v>40</v>
      </c>
      <c r="C25" s="10">
        <f>C23*C24*24*3600/1000000</f>
        <v>0.20915561051667689</v>
      </c>
      <c r="D25" s="10">
        <f t="shared" ref="D25:N25" si="0">D23*D24*24*3600/1000000</f>
        <v>0.10348114225126424</v>
      </c>
      <c r="E25" s="10">
        <f t="shared" si="0"/>
        <v>0.19647138895205082</v>
      </c>
      <c r="F25" s="10">
        <f t="shared" si="0"/>
        <v>0.44357775837924612</v>
      </c>
      <c r="G25" s="10">
        <f t="shared" si="0"/>
        <v>0.73180528886591401</v>
      </c>
      <c r="H25" s="10">
        <f t="shared" si="0"/>
        <v>1.5596363973912803</v>
      </c>
      <c r="I25" s="10">
        <f t="shared" si="0"/>
        <v>4.2894733668006602</v>
      </c>
      <c r="J25" s="10">
        <f t="shared" si="0"/>
        <v>2.9213072231693733</v>
      </c>
      <c r="K25" s="10">
        <f t="shared" si="0"/>
        <v>2.8117498832610917</v>
      </c>
      <c r="L25" s="10">
        <f t="shared" si="0"/>
        <v>1.2128504940258833</v>
      </c>
      <c r="M25" s="10">
        <f t="shared" si="0"/>
        <v>0.60542539450005906</v>
      </c>
      <c r="N25" s="10">
        <f t="shared" si="0"/>
        <v>0.31348884189495285</v>
      </c>
      <c r="O25" s="9">
        <f>SUM(C25:N25)</f>
        <v>15.398422790008453</v>
      </c>
    </row>
    <row r="26" spans="1:18" x14ac:dyDescent="0.2">
      <c r="A26" s="5">
        <v>24</v>
      </c>
      <c r="B26" s="14" t="s">
        <v>34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5"/>
    </row>
    <row r="27" spans="1:18" x14ac:dyDescent="0.2">
      <c r="A27" s="5">
        <v>25</v>
      </c>
      <c r="B27" s="15" t="s">
        <v>35</v>
      </c>
      <c r="C27" s="7">
        <f>C20/0.48</f>
        <v>0.72916666666666663</v>
      </c>
      <c r="D27" s="8">
        <f>D20/0.48</f>
        <v>0.75</v>
      </c>
      <c r="E27" s="7">
        <f>E20/0.48</f>
        <v>0.33333333333333337</v>
      </c>
      <c r="F27" s="7">
        <f>F20/0.48</f>
        <v>0.125</v>
      </c>
      <c r="G27" s="7">
        <f>G20/0.48</f>
        <v>0</v>
      </c>
      <c r="H27" s="7">
        <f>H20/0.48</f>
        <v>0</v>
      </c>
      <c r="I27" s="7">
        <f>I20/0.48</f>
        <v>0</v>
      </c>
      <c r="J27" s="7">
        <f>J20/0.48</f>
        <v>0</v>
      </c>
      <c r="K27" s="7">
        <f>K20/0.48</f>
        <v>0</v>
      </c>
      <c r="L27" s="7">
        <f>L20/0.48</f>
        <v>2.0833333333333336E-2</v>
      </c>
      <c r="M27" s="7">
        <f>M20/0.48</f>
        <v>2.0833333333333336E-2</v>
      </c>
      <c r="N27" s="7">
        <f>N20/0.48</f>
        <v>0.45833333333333337</v>
      </c>
      <c r="O27" s="5"/>
      <c r="R27" s="4" t="s">
        <v>44</v>
      </c>
    </row>
    <row r="28" spans="1:18" x14ac:dyDescent="0.2">
      <c r="A28" s="5">
        <v>26</v>
      </c>
      <c r="B28" s="16" t="s">
        <v>36</v>
      </c>
      <c r="C28" s="7">
        <f>C27/1000*C19/100*$C$21*C24*24*3600/1000000</f>
        <v>0.16430276643480587</v>
      </c>
      <c r="D28" s="7">
        <f>D27/1000*D19/100*$C$21*D24*24*3600/1000000</f>
        <v>0.15264257010717452</v>
      </c>
      <c r="E28" s="7">
        <f>E27/1000*E19/100*$C$21*E24*24*3600/1000000</f>
        <v>6.384336067181029E-2</v>
      </c>
      <c r="F28" s="7">
        <f>F27/1000*F19/100*$C$21*F24*24*3600/1000000</f>
        <v>7.9047045234072501E-3</v>
      </c>
      <c r="G28" s="7">
        <f>G27/1000*G19/100*$C$21*G24*24*3600/1000000</f>
        <v>0</v>
      </c>
      <c r="H28" s="7">
        <f>H27/1000*H19/100*$C$21*H24*24*3600/1000000</f>
        <v>0</v>
      </c>
      <c r="I28" s="7">
        <f>I27/1000*I19/100*$C$21*I24*24*3600/1000000</f>
        <v>0</v>
      </c>
      <c r="J28" s="7">
        <f>J27/1000*J19/100*$C$21*J24*24*3600/1000000</f>
        <v>0</v>
      </c>
      <c r="K28" s="7">
        <f>K27/1000*K19/100*$C$21*K24*24*3600/1000000</f>
        <v>0</v>
      </c>
      <c r="L28" s="7">
        <f>L27/1000*L19/100*$C$21*L24*24*3600/1000000</f>
        <v>2.8166188531681016E-3</v>
      </c>
      <c r="M28" s="7">
        <f>M27/1000*M19/100*$C$21*M24*24*3600/1000000</f>
        <v>6.3601070877989394E-4</v>
      </c>
      <c r="N28" s="7">
        <f>N27/1000*N19/100*$C$21*N24*24*3600/1000000</f>
        <v>8.055529920060768E-2</v>
      </c>
      <c r="O28" s="9">
        <f>SUM(C28:N28)</f>
        <v>0.4727013304997536</v>
      </c>
    </row>
    <row r="29" spans="1:18" x14ac:dyDescent="0.2">
      <c r="A29" s="5">
        <v>27</v>
      </c>
      <c r="B29" s="5" t="s">
        <v>45</v>
      </c>
      <c r="C29" s="10">
        <f>C25*10%</f>
        <v>2.091556105166769E-2</v>
      </c>
      <c r="D29" s="10">
        <f t="shared" ref="D29:N29" si="1">D25*10%</f>
        <v>1.0348114225126425E-2</v>
      </c>
      <c r="E29" s="10">
        <f t="shared" si="1"/>
        <v>1.9647138895205085E-2</v>
      </c>
      <c r="F29" s="10">
        <f t="shared" si="1"/>
        <v>4.4357775837924614E-2</v>
      </c>
      <c r="G29" s="10">
        <f t="shared" si="1"/>
        <v>7.3180528886591406E-2</v>
      </c>
      <c r="H29" s="10">
        <f t="shared" si="1"/>
        <v>0.15596363973912805</v>
      </c>
      <c r="I29" s="10">
        <f t="shared" si="1"/>
        <v>0.42894733668006602</v>
      </c>
      <c r="J29" s="10">
        <f t="shared" si="1"/>
        <v>0.29213072231693732</v>
      </c>
      <c r="K29" s="10">
        <f t="shared" si="1"/>
        <v>0.28117498832610915</v>
      </c>
      <c r="L29" s="10">
        <f t="shared" si="1"/>
        <v>0.12128504940258833</v>
      </c>
      <c r="M29" s="10">
        <f t="shared" si="1"/>
        <v>6.0542539450005907E-2</v>
      </c>
      <c r="N29" s="10">
        <f t="shared" si="1"/>
        <v>3.1348884189495288E-2</v>
      </c>
      <c r="O29" s="9">
        <f>SUM(C29:N29)</f>
        <v>1.5398422790008452</v>
      </c>
    </row>
    <row r="30" spans="1:18" x14ac:dyDescent="0.2">
      <c r="A30" s="20">
        <v>28</v>
      </c>
      <c r="B30" s="21" t="s">
        <v>46</v>
      </c>
      <c r="C30" s="19">
        <f>C29+C28</f>
        <v>0.18521832748647357</v>
      </c>
      <c r="D30" s="19">
        <f t="shared" ref="D30:N30" si="2">D29+D28</f>
        <v>0.16299068433230096</v>
      </c>
      <c r="E30" s="19">
        <f t="shared" si="2"/>
        <v>8.3490499567015375E-2</v>
      </c>
      <c r="F30" s="19">
        <f t="shared" si="2"/>
        <v>5.2262480361331867E-2</v>
      </c>
      <c r="G30" s="19">
        <f t="shared" si="2"/>
        <v>7.3180528886591406E-2</v>
      </c>
      <c r="H30" s="19">
        <f t="shared" si="2"/>
        <v>0.15596363973912805</v>
      </c>
      <c r="I30" s="19">
        <f t="shared" si="2"/>
        <v>0.42894733668006602</v>
      </c>
      <c r="J30" s="19">
        <f t="shared" si="2"/>
        <v>0.29213072231693732</v>
      </c>
      <c r="K30" s="19">
        <f t="shared" si="2"/>
        <v>0.28117498832610915</v>
      </c>
      <c r="L30" s="19">
        <f t="shared" si="2"/>
        <v>0.12410166825575643</v>
      </c>
      <c r="M30" s="19">
        <f t="shared" si="2"/>
        <v>6.1178550158785802E-2</v>
      </c>
      <c r="N30" s="19">
        <f t="shared" si="2"/>
        <v>0.11190418339010297</v>
      </c>
      <c r="O30" s="9">
        <f>SUM(C30:N30)</f>
        <v>2.0125436095005993</v>
      </c>
    </row>
    <row r="31" spans="1:18" ht="13.5" x14ac:dyDescent="0.2">
      <c r="A31" s="22">
        <v>29</v>
      </c>
      <c r="B31" s="23" t="s">
        <v>47</v>
      </c>
      <c r="C31" s="10">
        <f>C25-C30</f>
        <v>2.3937283030203316E-2</v>
      </c>
      <c r="D31" s="10">
        <f t="shared" ref="D31:N31" si="3">D25-D30</f>
        <v>-5.9509542081036718E-2</v>
      </c>
      <c r="E31" s="10">
        <f t="shared" si="3"/>
        <v>0.11298088938503545</v>
      </c>
      <c r="F31" s="10">
        <f t="shared" si="3"/>
        <v>0.39131527801791427</v>
      </c>
      <c r="G31" s="10">
        <f t="shared" si="3"/>
        <v>0.65862475997932257</v>
      </c>
      <c r="H31" s="10">
        <f t="shared" si="3"/>
        <v>1.4036727576521524</v>
      </c>
      <c r="I31" s="10">
        <f t="shared" si="3"/>
        <v>3.8605260301205941</v>
      </c>
      <c r="J31" s="10">
        <f t="shared" si="3"/>
        <v>2.6291765008524361</v>
      </c>
      <c r="K31" s="10">
        <f t="shared" si="3"/>
        <v>2.5305748949349827</v>
      </c>
      <c r="L31" s="10">
        <f t="shared" si="3"/>
        <v>1.0887488257701268</v>
      </c>
      <c r="M31" s="10">
        <f t="shared" si="3"/>
        <v>0.54424684434127324</v>
      </c>
      <c r="N31" s="10">
        <f t="shared" si="3"/>
        <v>0.20158465850484988</v>
      </c>
      <c r="O31" s="9">
        <f>SUM(C31:N31)</f>
        <v>13.385879180507855</v>
      </c>
      <c r="R31" s="4" t="s">
        <v>44</v>
      </c>
    </row>
    <row r="32" spans="1:18" x14ac:dyDescent="0.2">
      <c r="A32" s="24"/>
      <c r="B32" s="25"/>
      <c r="C32" s="6" t="s">
        <v>48</v>
      </c>
      <c r="D32" s="6" t="s">
        <v>49</v>
      </c>
      <c r="E32" s="6" t="s">
        <v>48</v>
      </c>
      <c r="F32" s="6" t="s">
        <v>48</v>
      </c>
      <c r="G32" s="6" t="s">
        <v>48</v>
      </c>
      <c r="H32" s="6" t="s">
        <v>48</v>
      </c>
      <c r="I32" s="6" t="s">
        <v>48</v>
      </c>
      <c r="J32" s="6" t="s">
        <v>48</v>
      </c>
      <c r="K32" s="6" t="s">
        <v>48</v>
      </c>
      <c r="L32" s="6" t="s">
        <v>48</v>
      </c>
      <c r="M32" s="6" t="s">
        <v>48</v>
      </c>
      <c r="N32" s="6" t="s">
        <v>48</v>
      </c>
      <c r="O32" s="6" t="s">
        <v>48</v>
      </c>
    </row>
    <row r="33" spans="15:15" x14ac:dyDescent="0.2">
      <c r="O33" s="11">
        <f>O28/O25</f>
        <v>3.0698035568063144E-2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2016-12-17T03:39:43Z</dcterms:created>
  <dcterms:modified xsi:type="dcterms:W3CDTF">2016-12-17T18:44:55Z</dcterms:modified>
</cp:coreProperties>
</file>